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AO_MKM/DOKUMENDID/Eelarve/2026 ea seadus/Eelarved/"/>
    </mc:Choice>
  </mc:AlternateContent>
  <xr:revisionPtr revIDLastSave="332" documentId="8_{F9FBE2F3-55F8-4476-9787-196FD2BFAC62}" xr6:coauthVersionLast="47" xr6:coauthVersionMax="47" xr10:uidLastSave="{A2F4859E-1B0C-43C0-B10F-E86B56089A6C}"/>
  <bookViews>
    <workbookView xWindow="28680" yWindow="-120" windowWidth="29040" windowHeight="15720" xr2:uid="{05346B0E-B177-47DE-A134-491B3EF6CB2E}"/>
  </bookViews>
  <sheets>
    <sheet name="Lisa 2 TTJA" sheetId="1" r:id="rId1"/>
  </sheets>
  <definedNames>
    <definedName name="_xlnm._FilterDatabase" localSheetId="0" hidden="1">'Lisa 2 TTJA'!$A$13:$H$47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6" i="1" l="1"/>
  <c r="H27" i="1"/>
  <c r="H26" i="1" s="1"/>
  <c r="H9" i="1"/>
  <c r="H10" i="1"/>
  <c r="H11" i="1"/>
  <c r="H44" i="1" l="1"/>
  <c r="H6" i="1"/>
  <c r="H7" i="1" s="1"/>
  <c r="H12" i="1" l="1"/>
</calcChain>
</file>

<file path=xl/sharedStrings.xml><?xml version="1.0" encoding="utf-8"?>
<sst xmlns="http://schemas.openxmlformats.org/spreadsheetml/2006/main" count="151" uniqueCount="70">
  <si>
    <t>Tarbijakaitse ja Tehnilise Järelevalve Amet</t>
  </si>
  <si>
    <t>Tulud</t>
  </si>
  <si>
    <t>Tulud kokku</t>
  </si>
  <si>
    <t>Investeeringud</t>
  </si>
  <si>
    <t>Kulud</t>
  </si>
  <si>
    <t>Põhivara kulum</t>
  </si>
  <si>
    <t>Käibemaks</t>
  </si>
  <si>
    <t>Kulud ja investeeringud kokku</t>
  </si>
  <si>
    <t>Programmi tegevus - kood</t>
  </si>
  <si>
    <t>Programmi tegevus - nimi</t>
  </si>
  <si>
    <t>Eelarve liik*</t>
  </si>
  <si>
    <t>Eelarve objekt</t>
  </si>
  <si>
    <t>Objekti nimi</t>
  </si>
  <si>
    <t>Majanduslik sisu</t>
  </si>
  <si>
    <t>Stsenaarium asutuse kulumudelis</t>
  </si>
  <si>
    <t>EELARVE</t>
  </si>
  <si>
    <t/>
  </si>
  <si>
    <t>Periood asutuse kulumudelis</t>
  </si>
  <si>
    <t>TULUD KOKKU</t>
  </si>
  <si>
    <t>XX010000</t>
  </si>
  <si>
    <t>Programmide ülene</t>
  </si>
  <si>
    <t>10</t>
  </si>
  <si>
    <t>Riigilõiv kasutusloa väljastamise eest</t>
  </si>
  <si>
    <t>Raudteeseaduse alusel teostatavate toimingute riigilõiv</t>
  </si>
  <si>
    <t>Elektroonilise side seaduse alusel teostatavate toimingute riigilõiv</t>
  </si>
  <si>
    <t>Muud riigilõivud</t>
  </si>
  <si>
    <t>Trahvid ja muud varalised karistused</t>
  </si>
  <si>
    <t>40</t>
  </si>
  <si>
    <t>44</t>
  </si>
  <si>
    <t>20</t>
  </si>
  <si>
    <t>SE000028</t>
  </si>
  <si>
    <t>Vahendid RKASile</t>
  </si>
  <si>
    <t>60</t>
  </si>
  <si>
    <t>TULEMUSVALDKOND  TEADUS-  JA  ARENDUSTEGEVUS  JA  ETTEVÕTLUS</t>
  </si>
  <si>
    <t>KÄIBEMAKS  KOKKU</t>
  </si>
  <si>
    <t>* Eelarve liik: 10 - arvestuslikud vahendid, 20 - kindlaksmääratud vahendid, 32 - välistoetuste riiklik kaasfinantseerimine, 40 - välistoetustest ja moderniseerimisfondist saadavad vahendid, 41 - vahendatavad välistoetused, 43 - CO2 müügist saadavad vahendid, 44 - omatuludest saadavad vahendid, 45 - ebaregulaarsetest tuludest saadavad vahendid, 60 - mitterahalised vahendid (põhivara kulum)</t>
  </si>
  <si>
    <t>Konto</t>
  </si>
  <si>
    <t>320320</t>
  </si>
  <si>
    <t>320500</t>
  </si>
  <si>
    <t>320540</t>
  </si>
  <si>
    <t>320570</t>
  </si>
  <si>
    <t>320999</t>
  </si>
  <si>
    <t>3880</t>
  </si>
  <si>
    <t>3888</t>
  </si>
  <si>
    <t>3232</t>
  </si>
  <si>
    <t>359</t>
  </si>
  <si>
    <t>TIEK0105</t>
  </si>
  <si>
    <t>Ettevõtluskeskkonna ja ettevõtlikkuse edendamine</t>
  </si>
  <si>
    <t>TIEK0106</t>
  </si>
  <si>
    <t>Taristu valdkonna ohuennetus ja tegevuslubade andmine</t>
  </si>
  <si>
    <t>50</t>
  </si>
  <si>
    <t>Kulud - tööjõukulud</t>
  </si>
  <si>
    <t>Kulud - majandamiskulud</t>
  </si>
  <si>
    <t>55</t>
  </si>
  <si>
    <t>61</t>
  </si>
  <si>
    <t>Lisa 2</t>
  </si>
  <si>
    <t>Tulud muudelt majandusaladelt</t>
  </si>
  <si>
    <t>Tegevuslitsentside ja tegevuslubade väljastamise ja pikendamise riigilõiv</t>
  </si>
  <si>
    <t>Eespool nimetamata muud tulud</t>
  </si>
  <si>
    <t>Käibemaksukulu majandamiskuludelt</t>
  </si>
  <si>
    <t>601000</t>
  </si>
  <si>
    <t>ETTEVÕTLUSKESKKONNA  PROGRAMMI  KULUD  KOKKU</t>
  </si>
  <si>
    <t>Saadud välistoetus</t>
  </si>
  <si>
    <t>Majandus- ja tööstusministri käskkirja "Majandus- ja Kommunikatsiooni-                                                                                                                                                                                                                                                                                                                                                                                                                         ministeeriumi ja tema valitsemisala asutuste 2026. a eelarvete kinnitamine" juurde</t>
  </si>
  <si>
    <t>2026. aasta riigieelarve seadus (vastu võetud 10.12.2025)</t>
  </si>
  <si>
    <t>Kulud - muud tegevuskulud</t>
  </si>
  <si>
    <t>Kulud - tööjõukulud (tarbijanõustamiskeskus)</t>
  </si>
  <si>
    <t>Kulud - majandamiskulud (tarbijanõustamiskeskus)</t>
  </si>
  <si>
    <t>Kulud - tööjõukulud (RB tehn abi, RePower)</t>
  </si>
  <si>
    <t>Kulud - majandamiskulud (RB tehn abi, RePower)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</si>
</sst>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u/>
      <sz val="9"/>
      <color theme="1"/>
      <name val="Times New Roman"/>
      <family val="1"/>
      <charset val="186"/>
    </font>
    <font>
      <sz val="11"/>
      <color rgb="FFFFFFFF"/>
      <name val="Calibri"/>
      <family val="2"/>
      <scheme val="minor"/>
    </font>
    <font>
      <i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Calibri"/>
      <family val="2"/>
      <scheme val="minor"/>
    </font>
    <font>
      <b/>
      <sz val="9"/>
      <color indexed="8"/>
      <name val="Times New Roman"/>
      <family val="1"/>
      <charset val="186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2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6" fillId="0" borderId="0" xfId="1" applyFont="1"/>
    <xf numFmtId="3" fontId="7" fillId="0" borderId="0" xfId="1" applyNumberFormat="1" applyFont="1" applyAlignment="1">
      <alignment horizontal="right" wrapText="1"/>
    </xf>
    <xf numFmtId="3" fontId="8" fillId="0" borderId="0" xfId="1" applyNumberFormat="1" applyFont="1" applyAlignment="1" applyProtection="1">
      <alignment horizontal="right"/>
      <protection hidden="1"/>
    </xf>
    <xf numFmtId="3" fontId="9" fillId="0" borderId="0" xfId="1" applyNumberFormat="1" applyFont="1" applyAlignment="1">
      <alignment horizontal="right" wrapText="1"/>
    </xf>
    <xf numFmtId="3" fontId="10" fillId="0" borderId="0" xfId="1" applyNumberFormat="1" applyFont="1" applyAlignment="1">
      <alignment horizontal="right" wrapText="1"/>
    </xf>
    <xf numFmtId="49" fontId="7" fillId="0" borderId="0" xfId="1" applyNumberFormat="1" applyFont="1" applyAlignment="1">
      <alignment horizontal="right"/>
    </xf>
    <xf numFmtId="3" fontId="10" fillId="0" borderId="0" xfId="1" applyNumberFormat="1" applyFont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0" fillId="0" borderId="1" xfId="0" applyBorder="1"/>
    <xf numFmtId="0" fontId="12" fillId="0" borderId="1" xfId="2" applyFont="1" applyBorder="1" applyAlignment="1">
      <alignment vertical="center" wrapText="1"/>
    </xf>
    <xf numFmtId="0" fontId="12" fillId="0" borderId="1" xfId="2" applyFont="1" applyBorder="1" applyAlignment="1">
      <alignment horizontal="right" vertical="center" wrapText="1"/>
    </xf>
    <xf numFmtId="3" fontId="13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2" fillId="2" borderId="1" xfId="2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/>
    </xf>
    <xf numFmtId="0" fontId="3" fillId="0" borderId="1" xfId="0" applyFont="1" applyBorder="1"/>
    <xf numFmtId="0" fontId="15" fillId="0" borderId="1" xfId="1" applyFont="1" applyBorder="1"/>
    <xf numFmtId="3" fontId="15" fillId="0" borderId="1" xfId="1" applyNumberFormat="1" applyFont="1" applyBorder="1"/>
    <xf numFmtId="0" fontId="16" fillId="0" borderId="0" xfId="0" applyFont="1"/>
    <xf numFmtId="0" fontId="16" fillId="0" borderId="1" xfId="0" applyFont="1" applyBorder="1"/>
    <xf numFmtId="0" fontId="15" fillId="0" borderId="1" xfId="0" applyFont="1" applyBorder="1"/>
    <xf numFmtId="0" fontId="16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1" xfId="1" applyFont="1" applyBorder="1" applyAlignment="1">
      <alignment vertical="center" wrapText="1"/>
    </xf>
    <xf numFmtId="3" fontId="15" fillId="0" borderId="1" xfId="1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14" fillId="0" borderId="1" xfId="2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14" fillId="0" borderId="1" xfId="2" applyFont="1" applyBorder="1" applyAlignment="1">
      <alignment horizontal="left"/>
    </xf>
    <xf numFmtId="0" fontId="6" fillId="0" borderId="1" xfId="2" applyFont="1" applyBorder="1" applyAlignment="1">
      <alignment horizontal="left"/>
    </xf>
    <xf numFmtId="3" fontId="15" fillId="0" borderId="1" xfId="0" applyNumberFormat="1" applyFont="1" applyBorder="1" applyAlignment="1">
      <alignment horizontal="right"/>
    </xf>
    <xf numFmtId="3" fontId="3" fillId="0" borderId="1" xfId="0" applyNumberFormat="1" applyFont="1" applyBorder="1"/>
    <xf numFmtId="0" fontId="0" fillId="3" borderId="1" xfId="0" applyFill="1" applyBorder="1"/>
    <xf numFmtId="3" fontId="4" fillId="3" borderId="1" xfId="0" applyNumberFormat="1" applyFont="1" applyFill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0" fontId="0" fillId="2" borderId="1" xfId="0" applyFill="1" applyBorder="1"/>
    <xf numFmtId="3" fontId="4" fillId="2" borderId="1" xfId="0" applyNumberFormat="1" applyFont="1" applyFill="1" applyBorder="1"/>
    <xf numFmtId="0" fontId="17" fillId="2" borderId="1" xfId="0" applyFont="1" applyFill="1" applyBorder="1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9" fontId="15" fillId="0" borderId="0" xfId="0" applyNumberFormat="1" applyFont="1"/>
    <xf numFmtId="0" fontId="15" fillId="0" borderId="1" xfId="2" quotePrefix="1" applyFont="1" applyBorder="1" applyAlignment="1">
      <alignment horizontal="left" vertical="center" wrapText="1"/>
    </xf>
    <xf numFmtId="0" fontId="15" fillId="0" borderId="1" xfId="2" applyFont="1" applyBorder="1" applyAlignment="1">
      <alignment horizontal="left" vertical="center" wrapText="1"/>
    </xf>
    <xf numFmtId="0" fontId="15" fillId="0" borderId="0" xfId="1" applyFont="1"/>
    <xf numFmtId="0" fontId="15" fillId="0" borderId="0" xfId="1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9" fillId="0" borderId="0" xfId="0" applyFont="1"/>
    <xf numFmtId="3" fontId="19" fillId="0" borderId="0" xfId="0" applyNumberFormat="1" applyFont="1"/>
    <xf numFmtId="0" fontId="20" fillId="0" borderId="0" xfId="0" applyFont="1"/>
    <xf numFmtId="0" fontId="4" fillId="0" borderId="0" xfId="0" applyFont="1" applyAlignment="1">
      <alignment horizontal="right"/>
    </xf>
    <xf numFmtId="3" fontId="15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4" fillId="2" borderId="1" xfId="2" applyFont="1" applyFill="1" applyBorder="1" applyAlignment="1">
      <alignment horizontal="left"/>
    </xf>
    <xf numFmtId="0" fontId="17" fillId="2" borderId="2" xfId="0" applyFont="1" applyFill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/>
    </xf>
  </cellXfs>
  <cellStyles count="5">
    <cellStyle name="Normaallaad" xfId="0" builtinId="0"/>
    <cellStyle name="Normaallaad 2" xfId="1" xr:uid="{5B278C98-12C0-4749-BC09-1BD921F29625}"/>
    <cellStyle name="Normaallaad 4" xfId="2" xr:uid="{FF2256EE-252E-4964-B835-AAAF649D750F}"/>
    <cellStyle name="Normaallaad 4 2" xfId="3" xr:uid="{79BC7214-91FF-4160-8E27-5E25E21BAE5B}"/>
    <cellStyle name="Normal 25" xfId="4" xr:uid="{3CC8FADE-746E-47FD-ABCE-CF3B5E6CBB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6E59-DB5E-41CB-BD2D-1C70DBC9B77F}">
  <sheetPr>
    <pageSetUpPr fitToPage="1"/>
  </sheetPr>
  <dimension ref="A1:I51"/>
  <sheetViews>
    <sheetView tabSelected="1" topLeftCell="A7" zoomScaleNormal="100" workbookViewId="0">
      <selection activeCell="J14" sqref="J14"/>
    </sheetView>
  </sheetViews>
  <sheetFormatPr defaultRowHeight="14.6" x14ac:dyDescent="0.4"/>
  <cols>
    <col min="1" max="1" width="10" customWidth="1"/>
    <col min="2" max="2" width="22.3828125" customWidth="1"/>
    <col min="3" max="3" width="6.84375" style="3" customWidth="1"/>
    <col min="4" max="4" width="9.3828125" customWidth="1"/>
    <col min="5" max="5" width="25.3828125" customWidth="1"/>
    <col min="6" max="6" width="7.15234375" customWidth="1"/>
    <col min="7" max="7" width="37.15234375" customWidth="1"/>
    <col min="8" max="8" width="12.15234375" customWidth="1"/>
  </cols>
  <sheetData>
    <row r="1" spans="1:8" x14ac:dyDescent="0.4">
      <c r="C1" s="1"/>
      <c r="D1" s="2"/>
      <c r="E1" s="2"/>
      <c r="F1" s="2"/>
      <c r="G1" s="69"/>
      <c r="H1" s="70" t="s">
        <v>55</v>
      </c>
    </row>
    <row r="2" spans="1:8" ht="14.5" customHeight="1" x14ac:dyDescent="0.4">
      <c r="D2" s="4"/>
      <c r="E2" s="78" t="s">
        <v>63</v>
      </c>
      <c r="F2" s="78"/>
      <c r="G2" s="78"/>
      <c r="H2" s="78"/>
    </row>
    <row r="3" spans="1:8" x14ac:dyDescent="0.4">
      <c r="C3" s="4"/>
      <c r="D3" s="4"/>
      <c r="E3" s="78"/>
      <c r="F3" s="78"/>
      <c r="G3" s="78"/>
      <c r="H3" s="78"/>
    </row>
    <row r="4" spans="1:8" x14ac:dyDescent="0.4">
      <c r="C4" s="5"/>
      <c r="D4" s="5"/>
      <c r="E4" s="52"/>
      <c r="F4" s="52"/>
      <c r="G4" s="52"/>
      <c r="H4" s="52"/>
    </row>
    <row r="5" spans="1:8" x14ac:dyDescent="0.4">
      <c r="A5" s="6" t="s">
        <v>0</v>
      </c>
      <c r="G5" s="67"/>
      <c r="H5" s="68"/>
    </row>
    <row r="6" spans="1:8" x14ac:dyDescent="0.4">
      <c r="A6" s="6"/>
      <c r="G6" s="7" t="s">
        <v>1</v>
      </c>
      <c r="H6" s="8">
        <f>+SUBTOTAL(9, H17:H25)</f>
        <v>6247368.0014999984</v>
      </c>
    </row>
    <row r="7" spans="1:8" x14ac:dyDescent="0.4">
      <c r="A7" s="6"/>
      <c r="G7" s="9" t="s">
        <v>2</v>
      </c>
      <c r="H7" s="10">
        <f>SUM(H6)</f>
        <v>6247368.0014999984</v>
      </c>
    </row>
    <row r="8" spans="1:8" x14ac:dyDescent="0.4">
      <c r="A8" s="6"/>
      <c r="G8" s="11" t="s">
        <v>3</v>
      </c>
      <c r="H8" s="8">
        <f>SUMIF($F$26:$F$43,"15",H$26:H$43)</f>
        <v>0</v>
      </c>
    </row>
    <row r="9" spans="1:8" x14ac:dyDescent="0.4">
      <c r="A9" s="6"/>
      <c r="G9" s="11" t="s">
        <v>4</v>
      </c>
      <c r="H9" s="8">
        <f>SUMIF($G$28:$G$43,"Kulud*",H$28:H$43)</f>
        <v>-8631609.1496000011</v>
      </c>
    </row>
    <row r="10" spans="1:8" x14ac:dyDescent="0.4">
      <c r="A10" s="6"/>
      <c r="G10" s="7" t="s">
        <v>5</v>
      </c>
      <c r="H10" s="8">
        <f>SUMIF($G$27:$G$43,"Põhivara kulum*",H$27:H$43)</f>
        <v>-432183</v>
      </c>
    </row>
    <row r="11" spans="1:8" x14ac:dyDescent="0.4">
      <c r="A11" s="6"/>
      <c r="G11" s="7" t="s">
        <v>6</v>
      </c>
      <c r="H11" s="8">
        <f>+SUBTOTAL(9, H45:H47)</f>
        <v>-373626.29989999998</v>
      </c>
    </row>
    <row r="12" spans="1:8" x14ac:dyDescent="0.4">
      <c r="G12" s="9" t="s">
        <v>7</v>
      </c>
      <c r="H12" s="12">
        <f t="shared" ref="H12" si="0">SUM(H8:H11)</f>
        <v>-9437418.449500002</v>
      </c>
    </row>
    <row r="13" spans="1:8" ht="62.15" x14ac:dyDescent="0.4">
      <c r="A13" s="13" t="s">
        <v>8</v>
      </c>
      <c r="B13" s="13" t="s">
        <v>9</v>
      </c>
      <c r="C13" s="14" t="s">
        <v>10</v>
      </c>
      <c r="D13" s="13" t="s">
        <v>11</v>
      </c>
      <c r="E13" s="13" t="s">
        <v>12</v>
      </c>
      <c r="F13" s="13" t="s">
        <v>36</v>
      </c>
      <c r="G13" s="13" t="s">
        <v>13</v>
      </c>
      <c r="H13" s="58" t="s">
        <v>64</v>
      </c>
    </row>
    <row r="14" spans="1:8" x14ac:dyDescent="0.4">
      <c r="A14" s="15"/>
      <c r="B14" s="15"/>
      <c r="C14" s="16"/>
      <c r="D14" s="17"/>
      <c r="E14" s="18"/>
      <c r="F14" s="18"/>
      <c r="G14" s="19" t="s">
        <v>14</v>
      </c>
      <c r="H14" s="20" t="s">
        <v>15</v>
      </c>
    </row>
    <row r="15" spans="1:8" x14ac:dyDescent="0.4">
      <c r="A15" s="17" t="s">
        <v>16</v>
      </c>
      <c r="B15" s="17" t="s">
        <v>16</v>
      </c>
      <c r="C15" s="21" t="s">
        <v>16</v>
      </c>
      <c r="D15" s="17"/>
      <c r="E15" s="18"/>
      <c r="F15" s="18"/>
      <c r="G15" s="19" t="s">
        <v>17</v>
      </c>
      <c r="H15" s="79">
        <v>2026</v>
      </c>
    </row>
    <row r="16" spans="1:8" x14ac:dyDescent="0.4">
      <c r="A16" s="74" t="s">
        <v>18</v>
      </c>
      <c r="B16" s="74"/>
      <c r="C16" s="22"/>
      <c r="D16" s="23"/>
      <c r="E16" s="23"/>
      <c r="F16" s="23"/>
      <c r="G16" s="23"/>
      <c r="H16" s="24">
        <f>+SUBTOTAL(9, H17:H25)</f>
        <v>6247368.0014999984</v>
      </c>
    </row>
    <row r="17" spans="1:9" s="28" customFormat="1" x14ac:dyDescent="0.4">
      <c r="A17" s="25" t="s">
        <v>19</v>
      </c>
      <c r="B17" s="25" t="s">
        <v>20</v>
      </c>
      <c r="C17" s="63" t="s">
        <v>21</v>
      </c>
      <c r="D17" s="17" t="s">
        <v>16</v>
      </c>
      <c r="E17" s="17" t="s">
        <v>16</v>
      </c>
      <c r="F17" s="25" t="s">
        <v>37</v>
      </c>
      <c r="G17" s="26" t="s">
        <v>22</v>
      </c>
      <c r="H17" s="27">
        <v>150500.0001</v>
      </c>
    </row>
    <row r="18" spans="1:9" s="28" customFormat="1" ht="25.75" x14ac:dyDescent="0.4">
      <c r="A18" s="29"/>
      <c r="B18" s="30"/>
      <c r="C18" s="63" t="s">
        <v>21</v>
      </c>
      <c r="D18" s="29"/>
      <c r="E18" s="29"/>
      <c r="F18" s="32" t="s">
        <v>38</v>
      </c>
      <c r="G18" s="33" t="s">
        <v>23</v>
      </c>
      <c r="H18" s="71">
        <v>207500.00009999989</v>
      </c>
      <c r="I18" s="56"/>
    </row>
    <row r="19" spans="1:9" s="35" customFormat="1" ht="25.75" x14ac:dyDescent="0.4">
      <c r="A19" s="31"/>
      <c r="B19" s="32"/>
      <c r="C19" s="64" t="s">
        <v>21</v>
      </c>
      <c r="D19" s="31"/>
      <c r="E19" s="31"/>
      <c r="F19" s="32" t="s">
        <v>39</v>
      </c>
      <c r="G19" s="33" t="s">
        <v>57</v>
      </c>
      <c r="H19" s="34">
        <v>29000.000099999997</v>
      </c>
      <c r="I19" s="57"/>
    </row>
    <row r="20" spans="1:9" s="35" customFormat="1" ht="25.75" x14ac:dyDescent="0.4">
      <c r="A20" s="36"/>
      <c r="B20" s="37"/>
      <c r="C20" s="64" t="s">
        <v>21</v>
      </c>
      <c r="D20" s="19"/>
      <c r="E20" s="19"/>
      <c r="F20" s="54" t="s">
        <v>40</v>
      </c>
      <c r="G20" s="33" t="s">
        <v>24</v>
      </c>
      <c r="H20" s="34">
        <v>4950000.0000999998</v>
      </c>
      <c r="I20" s="57"/>
    </row>
    <row r="21" spans="1:9" s="35" customFormat="1" x14ac:dyDescent="0.35">
      <c r="A21" s="36"/>
      <c r="B21" s="37"/>
      <c r="C21" s="64" t="s">
        <v>21</v>
      </c>
      <c r="D21" s="19"/>
      <c r="E21" s="19"/>
      <c r="F21" s="55" t="s">
        <v>41</v>
      </c>
      <c r="G21" s="26" t="s">
        <v>25</v>
      </c>
      <c r="H21" s="34">
        <v>2140.0001000000002</v>
      </c>
    </row>
    <row r="22" spans="1:9" s="35" customFormat="1" x14ac:dyDescent="0.35">
      <c r="A22" s="36"/>
      <c r="B22" s="37"/>
      <c r="C22" s="64" t="s">
        <v>21</v>
      </c>
      <c r="D22" s="19"/>
      <c r="E22" s="19"/>
      <c r="F22" s="55" t="s">
        <v>42</v>
      </c>
      <c r="G22" s="26" t="s">
        <v>26</v>
      </c>
      <c r="H22" s="34">
        <v>3000.0001000000002</v>
      </c>
    </row>
    <row r="23" spans="1:9" s="28" customFormat="1" x14ac:dyDescent="0.4">
      <c r="A23" s="38"/>
      <c r="B23" s="39"/>
      <c r="C23" s="63" t="s">
        <v>21</v>
      </c>
      <c r="D23" s="19"/>
      <c r="E23" s="19"/>
      <c r="F23" s="55" t="s">
        <v>43</v>
      </c>
      <c r="G23" s="53" t="s">
        <v>58</v>
      </c>
      <c r="H23" s="40">
        <v>6000.0002000000004</v>
      </c>
    </row>
    <row r="24" spans="1:9" s="28" customFormat="1" x14ac:dyDescent="0.4">
      <c r="A24" s="17"/>
      <c r="B24" s="25"/>
      <c r="C24" s="63" t="s">
        <v>27</v>
      </c>
      <c r="D24" s="17" t="s">
        <v>16</v>
      </c>
      <c r="E24" s="17" t="s">
        <v>16</v>
      </c>
      <c r="F24" s="55" t="s">
        <v>45</v>
      </c>
      <c r="G24" s="25" t="s">
        <v>62</v>
      </c>
      <c r="H24" s="41">
        <v>896228.00049999997</v>
      </c>
    </row>
    <row r="25" spans="1:9" s="28" customFormat="1" x14ac:dyDescent="0.4">
      <c r="A25" s="17"/>
      <c r="B25" s="25"/>
      <c r="C25" s="63" t="s">
        <v>28</v>
      </c>
      <c r="D25" s="17" t="s">
        <v>16</v>
      </c>
      <c r="E25" s="17" t="s">
        <v>16</v>
      </c>
      <c r="F25" s="55" t="s">
        <v>44</v>
      </c>
      <c r="G25" s="25" t="s">
        <v>56</v>
      </c>
      <c r="H25" s="41">
        <v>3000.0001999999999</v>
      </c>
    </row>
    <row r="26" spans="1:9" s="28" customFormat="1" x14ac:dyDescent="0.4">
      <c r="A26" s="49" t="s">
        <v>33</v>
      </c>
      <c r="B26" s="49"/>
      <c r="C26" s="22"/>
      <c r="D26" s="47"/>
      <c r="E26" s="47"/>
      <c r="F26" s="42"/>
      <c r="G26" s="42"/>
      <c r="H26" s="43">
        <f>+SUBTOTAL(9, H27:H43)</f>
        <v>-9063792.1495999992</v>
      </c>
    </row>
    <row r="27" spans="1:9" x14ac:dyDescent="0.4">
      <c r="A27" s="75" t="s">
        <v>61</v>
      </c>
      <c r="B27" s="76"/>
      <c r="C27" s="76"/>
      <c r="D27" s="77"/>
      <c r="E27" s="47"/>
      <c r="F27" s="47"/>
      <c r="G27" s="47"/>
      <c r="H27" s="48">
        <f>+SUBTOTAL(9, H28:H43)</f>
        <v>-9063792.1495999992</v>
      </c>
    </row>
    <row r="28" spans="1:9" s="50" customFormat="1" ht="25.95" customHeight="1" x14ac:dyDescent="0.4">
      <c r="A28" s="44" t="s">
        <v>46</v>
      </c>
      <c r="B28" s="45" t="s">
        <v>47</v>
      </c>
      <c r="C28" s="64" t="s">
        <v>29</v>
      </c>
      <c r="D28" s="44" t="s">
        <v>16</v>
      </c>
      <c r="E28" s="44" t="s">
        <v>16</v>
      </c>
      <c r="F28" s="59" t="s">
        <v>50</v>
      </c>
      <c r="G28" s="44" t="s">
        <v>51</v>
      </c>
      <c r="H28" s="46">
        <v>-4170926.8104826002</v>
      </c>
    </row>
    <row r="29" spans="1:9" s="50" customFormat="1" ht="17.25" customHeight="1" x14ac:dyDescent="0.4">
      <c r="A29" s="44"/>
      <c r="B29" s="45"/>
      <c r="C29" s="64" t="s">
        <v>29</v>
      </c>
      <c r="D29" s="44"/>
      <c r="E29" s="44"/>
      <c r="F29" s="59" t="s">
        <v>53</v>
      </c>
      <c r="G29" s="44" t="s">
        <v>52</v>
      </c>
      <c r="H29" s="46">
        <v>-383550.57664696459</v>
      </c>
    </row>
    <row r="30" spans="1:9" s="50" customFormat="1" x14ac:dyDescent="0.4">
      <c r="A30" s="44"/>
      <c r="B30" s="45"/>
      <c r="C30" s="64" t="s">
        <v>29</v>
      </c>
      <c r="D30" s="44" t="s">
        <v>30</v>
      </c>
      <c r="E30" s="44" t="s">
        <v>31</v>
      </c>
      <c r="F30" s="59" t="s">
        <v>53</v>
      </c>
      <c r="G30" s="44" t="s">
        <v>52</v>
      </c>
      <c r="H30" s="46">
        <v>-71540.307383953026</v>
      </c>
    </row>
    <row r="31" spans="1:9" s="50" customFormat="1" x14ac:dyDescent="0.4">
      <c r="A31" s="44"/>
      <c r="B31" s="45"/>
      <c r="C31" s="64" t="s">
        <v>29</v>
      </c>
      <c r="D31" s="44"/>
      <c r="E31" s="44"/>
      <c r="F31" s="59" t="s">
        <v>32</v>
      </c>
      <c r="G31" s="44" t="s">
        <v>65</v>
      </c>
      <c r="H31" s="46">
        <v>-997.60665599999993</v>
      </c>
    </row>
    <row r="32" spans="1:9" s="50" customFormat="1" x14ac:dyDescent="0.4">
      <c r="A32" s="44"/>
      <c r="B32" s="44"/>
      <c r="C32" s="64" t="s">
        <v>27</v>
      </c>
      <c r="D32" s="44" t="s">
        <v>16</v>
      </c>
      <c r="E32" s="44" t="s">
        <v>16</v>
      </c>
      <c r="F32" s="59" t="s">
        <v>50</v>
      </c>
      <c r="G32" s="44" t="s">
        <v>66</v>
      </c>
      <c r="H32" s="46">
        <v>-94640</v>
      </c>
    </row>
    <row r="33" spans="1:8" s="50" customFormat="1" x14ac:dyDescent="0.4">
      <c r="A33" s="44"/>
      <c r="B33" s="44"/>
      <c r="C33" s="64" t="s">
        <v>27</v>
      </c>
      <c r="D33" s="44"/>
      <c r="E33" s="44"/>
      <c r="F33" s="44" t="s">
        <v>53</v>
      </c>
      <c r="G33" s="44" t="s">
        <v>67</v>
      </c>
      <c r="H33" s="46">
        <v>-15600</v>
      </c>
    </row>
    <row r="34" spans="1:8" s="50" customFormat="1" x14ac:dyDescent="0.4">
      <c r="A34" s="44"/>
      <c r="B34" s="44"/>
      <c r="C34" s="64" t="s">
        <v>28</v>
      </c>
      <c r="D34" s="44" t="s">
        <v>16</v>
      </c>
      <c r="E34" s="44" t="s">
        <v>16</v>
      </c>
      <c r="F34" s="44" t="s">
        <v>53</v>
      </c>
      <c r="G34" s="44" t="s">
        <v>52</v>
      </c>
      <c r="H34" s="46">
        <v>-1000</v>
      </c>
    </row>
    <row r="35" spans="1:8" s="50" customFormat="1" x14ac:dyDescent="0.4">
      <c r="A35" s="44"/>
      <c r="B35" s="44"/>
      <c r="C35" s="64" t="s">
        <v>32</v>
      </c>
      <c r="D35" s="44" t="s">
        <v>16</v>
      </c>
      <c r="E35" s="44" t="s">
        <v>16</v>
      </c>
      <c r="F35" s="59" t="s">
        <v>54</v>
      </c>
      <c r="G35" s="44" t="s">
        <v>5</v>
      </c>
      <c r="H35" s="46">
        <v>-88230.5935168</v>
      </c>
    </row>
    <row r="36" spans="1:8" s="50" customFormat="1" ht="27.45" customHeight="1" x14ac:dyDescent="0.4">
      <c r="A36" s="44" t="s">
        <v>48</v>
      </c>
      <c r="B36" s="45" t="s">
        <v>49</v>
      </c>
      <c r="C36" s="64" t="s">
        <v>29</v>
      </c>
      <c r="D36" s="44" t="s">
        <v>16</v>
      </c>
      <c r="E36" s="44" t="s">
        <v>16</v>
      </c>
      <c r="F36" s="44" t="s">
        <v>50</v>
      </c>
      <c r="G36" s="44" t="s">
        <v>51</v>
      </c>
      <c r="H36" s="46">
        <v>-2509418.1895173998</v>
      </c>
    </row>
    <row r="37" spans="1:8" s="50" customFormat="1" x14ac:dyDescent="0.4">
      <c r="A37" s="44"/>
      <c r="B37" s="44"/>
      <c r="C37" s="64" t="s">
        <v>29</v>
      </c>
      <c r="D37" s="44"/>
      <c r="E37" s="44"/>
      <c r="F37" s="44" t="s">
        <v>53</v>
      </c>
      <c r="G37" s="44" t="s">
        <v>52</v>
      </c>
      <c r="H37" s="46">
        <v>-455334.08325303544</v>
      </c>
    </row>
    <row r="38" spans="1:8" s="50" customFormat="1" x14ac:dyDescent="0.4">
      <c r="A38" s="44"/>
      <c r="B38" s="44"/>
      <c r="C38" s="64" t="s">
        <v>29</v>
      </c>
      <c r="D38" s="44" t="s">
        <v>30</v>
      </c>
      <c r="E38" s="44" t="s">
        <v>31</v>
      </c>
      <c r="F38" s="44" t="s">
        <v>53</v>
      </c>
      <c r="G38" s="44" t="s">
        <v>52</v>
      </c>
      <c r="H38" s="46">
        <v>-57541.182316046972</v>
      </c>
    </row>
    <row r="39" spans="1:8" s="50" customFormat="1" x14ac:dyDescent="0.35">
      <c r="A39" s="44"/>
      <c r="B39" s="44"/>
      <c r="C39" s="64" t="s">
        <v>29</v>
      </c>
      <c r="D39" s="30"/>
      <c r="E39" s="30"/>
      <c r="F39" s="59" t="s">
        <v>32</v>
      </c>
      <c r="G39" s="44" t="s">
        <v>65</v>
      </c>
      <c r="H39" s="46">
        <v>-802.39334400000018</v>
      </c>
    </row>
    <row r="40" spans="1:8" s="50" customFormat="1" x14ac:dyDescent="0.4">
      <c r="A40" s="44"/>
      <c r="B40" s="44"/>
      <c r="C40" s="64" t="s">
        <v>27</v>
      </c>
      <c r="D40" s="44" t="s">
        <v>16</v>
      </c>
      <c r="E40" s="44" t="s">
        <v>16</v>
      </c>
      <c r="F40" s="44" t="s">
        <v>50</v>
      </c>
      <c r="G40" s="44" t="s">
        <v>68</v>
      </c>
      <c r="H40" s="46">
        <v>-775589.00000000012</v>
      </c>
    </row>
    <row r="41" spans="1:8" s="50" customFormat="1" x14ac:dyDescent="0.4">
      <c r="A41" s="44"/>
      <c r="B41" s="44"/>
      <c r="C41" s="64" t="s">
        <v>27</v>
      </c>
      <c r="D41" s="44"/>
      <c r="E41" s="44"/>
      <c r="F41" s="44" t="s">
        <v>53</v>
      </c>
      <c r="G41" s="44" t="s">
        <v>69</v>
      </c>
      <c r="H41" s="46">
        <v>-92669</v>
      </c>
    </row>
    <row r="42" spans="1:8" s="50" customFormat="1" x14ac:dyDescent="0.4">
      <c r="A42" s="44"/>
      <c r="B42" s="44"/>
      <c r="C42" s="64" t="s">
        <v>28</v>
      </c>
      <c r="D42" s="44" t="s">
        <v>16</v>
      </c>
      <c r="E42" s="44" t="s">
        <v>16</v>
      </c>
      <c r="F42" s="44" t="s">
        <v>53</v>
      </c>
      <c r="G42" s="44" t="s">
        <v>52</v>
      </c>
      <c r="H42" s="46">
        <v>-2000</v>
      </c>
    </row>
    <row r="43" spans="1:8" s="50" customFormat="1" x14ac:dyDescent="0.4">
      <c r="A43" s="44"/>
      <c r="B43" s="44"/>
      <c r="C43" s="64" t="s">
        <v>32</v>
      </c>
      <c r="D43" s="44" t="s">
        <v>16</v>
      </c>
      <c r="E43" s="44" t="s">
        <v>16</v>
      </c>
      <c r="F43" s="44" t="s">
        <v>54</v>
      </c>
      <c r="G43" s="44" t="s">
        <v>5</v>
      </c>
      <c r="H43" s="46">
        <v>-343952.40648320003</v>
      </c>
    </row>
    <row r="44" spans="1:8" s="50" customFormat="1" x14ac:dyDescent="0.4">
      <c r="A44" s="60" t="s">
        <v>34</v>
      </c>
      <c r="B44" s="61"/>
      <c r="C44" s="65"/>
      <c r="D44" s="61"/>
      <c r="E44" s="61"/>
      <c r="F44" s="61"/>
      <c r="G44" s="61"/>
      <c r="H44" s="62">
        <f>+SUBTOTAL(9, H45:H47)</f>
        <v>-373626.29989999998</v>
      </c>
    </row>
    <row r="45" spans="1:8" s="50" customFormat="1" x14ac:dyDescent="0.35">
      <c r="A45" s="44" t="s">
        <v>19</v>
      </c>
      <c r="B45" s="44" t="s">
        <v>20</v>
      </c>
      <c r="C45" s="64" t="s">
        <v>21</v>
      </c>
      <c r="D45" s="44" t="s">
        <v>16</v>
      </c>
      <c r="E45" s="44" t="s">
        <v>16</v>
      </c>
      <c r="F45" s="59" t="s">
        <v>60</v>
      </c>
      <c r="G45" s="25" t="s">
        <v>59</v>
      </c>
      <c r="H45" s="46">
        <v>-335901.74</v>
      </c>
    </row>
    <row r="46" spans="1:8" s="50" customFormat="1" x14ac:dyDescent="0.35">
      <c r="A46" s="44"/>
      <c r="B46" s="44"/>
      <c r="C46" s="64" t="s">
        <v>21</v>
      </c>
      <c r="D46" s="44" t="s">
        <v>30</v>
      </c>
      <c r="E46" s="44" t="s">
        <v>31</v>
      </c>
      <c r="F46" s="59" t="s">
        <v>60</v>
      </c>
      <c r="G46" s="25" t="s">
        <v>59</v>
      </c>
      <c r="H46" s="46">
        <v>-30979.559900000007</v>
      </c>
    </row>
    <row r="47" spans="1:8" s="50" customFormat="1" x14ac:dyDescent="0.35">
      <c r="A47" s="44"/>
      <c r="B47" s="44"/>
      <c r="C47" s="64" t="s">
        <v>27</v>
      </c>
      <c r="D47" s="44"/>
      <c r="E47" s="44"/>
      <c r="F47" s="59" t="s">
        <v>60</v>
      </c>
      <c r="G47" s="25" t="s">
        <v>59</v>
      </c>
      <c r="H47" s="46">
        <v>-6745</v>
      </c>
    </row>
    <row r="49" spans="1:8" ht="40" customHeight="1" x14ac:dyDescent="0.4">
      <c r="A49" s="72" t="s">
        <v>35</v>
      </c>
      <c r="B49" s="73"/>
      <c r="C49" s="73"/>
      <c r="D49" s="73"/>
      <c r="E49" s="73"/>
      <c r="F49" s="73"/>
      <c r="G49" s="73"/>
      <c r="H49" s="73"/>
    </row>
    <row r="50" spans="1:8" ht="23.5" customHeight="1" x14ac:dyDescent="0.4">
      <c r="A50" s="66"/>
      <c r="B50" s="66"/>
      <c r="C50" s="66"/>
      <c r="D50" s="66"/>
      <c r="E50" s="66"/>
      <c r="F50" s="66"/>
      <c r="G50" s="66"/>
      <c r="H50" s="66"/>
    </row>
    <row r="51" spans="1:8" x14ac:dyDescent="0.4">
      <c r="A51" s="51"/>
      <c r="B51" s="51"/>
      <c r="C51" s="51"/>
      <c r="D51" s="51"/>
      <c r="E51" s="51"/>
      <c r="F51" s="51"/>
      <c r="G51" s="51"/>
      <c r="H51" s="51"/>
    </row>
  </sheetData>
  <autoFilter ref="A13:H47" xr:uid="{00000000-0001-0000-0000-000000000000}"/>
  <mergeCells count="4">
    <mergeCell ref="A49:H49"/>
    <mergeCell ref="A16:B16"/>
    <mergeCell ref="A27:D27"/>
    <mergeCell ref="E2:H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Footer>Lk &amp;P &amp;N-st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e6f0d7a7-7317-4211-b722-0acf268d17f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417755ECBB5488FF4B606C352B7C3" ma:contentTypeVersion="12" ma:contentTypeDescription="Create a new document." ma:contentTypeScope="" ma:versionID="ecb04721d7a6900cdf7c0c582aa09c8b">
  <xsd:schema xmlns:xsd="http://www.w3.org/2001/XMLSchema" xmlns:xs="http://www.w3.org/2001/XMLSchema" xmlns:p="http://schemas.microsoft.com/office/2006/metadata/properties" xmlns:ns2="e6f0d7a7-7317-4211-b722-0acf268d17fd" xmlns:ns3="9b483750-598d-46a0-877d-052f8f804d23" targetNamespace="http://schemas.microsoft.com/office/2006/metadata/properties" ma:root="true" ma:fieldsID="b458db74091dd2aea27f72bba0ca2863" ns2:_="" ns3:_="">
    <xsd:import namespace="e6f0d7a7-7317-4211-b722-0acf268d17fd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0d7a7-7317-4211-b722-0acf268d17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02065d-4fa9-4554-ae9c-ae72b0922f8b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7B0F8D-0917-4BE0-BD95-30D39B6A61B2}">
  <ds:schemaRefs>
    <ds:schemaRef ds:uri="http://purl.org/dc/elements/1.1/"/>
    <ds:schemaRef ds:uri="9b483750-598d-46a0-877d-052f8f804d23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e6f0d7a7-7317-4211-b722-0acf268d17fd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579E2EC-E2EB-4B0C-8E03-B5A6B05C43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f0d7a7-7317-4211-b722-0acf268d17fd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90A00D-AB25-4D35-987E-64B9CE4051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2 TTJA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Fazijev</dc:creator>
  <cp:lastModifiedBy>Helena Siemann - MKM</cp:lastModifiedBy>
  <cp:lastPrinted>2022-12-30T15:21:18Z</cp:lastPrinted>
  <dcterms:created xsi:type="dcterms:W3CDTF">2022-12-29T14:58:20Z</dcterms:created>
  <dcterms:modified xsi:type="dcterms:W3CDTF">2025-12-19T09:23:21Z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0x01010093E417755ECBB5488FF4B606C352B7C3</vt:lpwstr>
  </property>
  <property fmtid="{D5CDD505-2E9C-101B-9397-08002B2CF9AE}" pid="3" name="Order">
    <vt:r8>686400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2024-12-12T13:19:45Z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95e8c13f-101a-47b6-95c8-2e99d3f75ea5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